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демограф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<sst xmlns="http://schemas.openxmlformats.org/spreadsheetml/2006/main" count="71" uniqueCount="37">
  <si>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№ стр</t>
  </si>
  <si>
    <t>источник информации</t>
  </si>
  <si>
    <t>2001г.</t>
  </si>
  <si>
    <t>2002г.</t>
  </si>
  <si>
    <t>2003г.</t>
  </si>
  <si>
    <t>2004г.</t>
  </si>
  <si>
    <t>2005г.</t>
  </si>
  <si>
    <t>2006г.</t>
  </si>
  <si>
    <t>2007г.</t>
  </si>
  <si>
    <t>2008г.</t>
  </si>
  <si>
    <t>2009г.</t>
  </si>
  <si>
    <t>2010г.</t>
  </si>
  <si>
    <t>2011г.</t>
  </si>
  <si>
    <t>2012г.</t>
  </si>
  <si>
    <t>в % к пред году</t>
  </si>
  <si>
    <t>в том числе:            городское</t>
  </si>
  <si>
    <t>сельское</t>
  </si>
  <si>
    <t>в % к пред. году</t>
  </si>
  <si>
    <t>Из общей численности населения в возрасте: моложе трудоспособного</t>
  </si>
  <si>
    <t>в % от общей численности</t>
  </si>
  <si>
    <t>трудоспособного</t>
  </si>
  <si>
    <t>старше трудоспособного</t>
  </si>
  <si>
    <t>Прирост (убыль) населения, сальдо</t>
  </si>
  <si>
    <t>в том числе:       естественный</t>
  </si>
  <si>
    <t>миграционный, всего</t>
  </si>
  <si>
    <t>из них:              прибыло</t>
  </si>
  <si>
    <t>выбыло</t>
  </si>
  <si>
    <t>Средний возраст работающих, всего</t>
  </si>
  <si>
    <t>лет</t>
  </si>
  <si>
    <t>в том числе : мужчины</t>
  </si>
  <si>
    <t>женщины</t>
  </si>
  <si>
    <t>тыс. человек</t>
  </si>
  <si>
    <t>Численность населения на конец года, всего</t>
  </si>
  <si>
    <t>**</t>
  </si>
  <si>
    <t>Основные демографические показатели по КАЛУЖСКОЙ ОБЛАСТИ</t>
  </si>
  <si>
    <t>Приложение № 2 к Региональной программе по оказанию содействия добровольному переселению в Калужскую область соотечественников, проживающих за рубежом, на 2007-2012 годы</t>
  </si>
  <si>
    <t>** Министерство экономического развития Калужской области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</si>
</sst>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8" fontId="4" fillId="0" borderId="1" xfId="19" applyNumberFormat="1" applyFont="1" applyFill="1" applyBorder="1" applyAlignment="1">
      <alignment horizontal="center" vertical="top" wrapText="1"/>
    </xf>
    <xf numFmtId="17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74" fontId="4" fillId="0" borderId="2" xfId="0" applyNumberFormat="1" applyFont="1" applyFill="1" applyBorder="1" applyAlignment="1">
      <alignment horizontal="center" vertical="top" wrapText="1"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17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0" zoomScaleNormal="8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" sqref="D4"/>
    </sheetView>
  </sheetViews>
  <sheetFormatPr defaultColWidth="9.00390625" defaultRowHeight="12.75"/>
  <cols>
    <col min="1" max="1" width="4.625" style="26" customWidth="1"/>
    <col min="2" max="2" width="30.75390625" style="2" customWidth="1"/>
    <col min="3" max="3" width="12.625" style="1" customWidth="1"/>
    <col min="4" max="4" width="10.25390625" style="1" customWidth="1"/>
    <col min="5" max="6" width="10.375" style="1" customWidth="1"/>
    <col min="7" max="8" width="9.125" style="1" customWidth="1"/>
    <col min="9" max="9" width="10.75390625" style="1" customWidth="1"/>
    <col min="10" max="10" width="9.125" style="1" customWidth="1"/>
    <col min="11" max="11" width="11.00390625" style="1" customWidth="1"/>
    <col min="12" max="13" width="9.75390625" style="1" customWidth="1"/>
    <col min="14" max="14" width="9.625" style="1" customWidth="1"/>
    <col min="15" max="16" width="9.125" style="1" customWidth="1"/>
  </cols>
  <sheetData>
    <row r="1" spans="1:16" s="18" customFormat="1" ht="67.5" customHeight="1">
      <c r="A1" s="23"/>
      <c r="B1" s="21"/>
      <c r="C1" s="21"/>
      <c r="D1" s="21"/>
      <c r="E1" s="21"/>
      <c r="F1" s="21"/>
      <c r="G1" s="21"/>
      <c r="H1" s="21"/>
      <c r="I1" s="21"/>
      <c r="J1" s="21"/>
      <c r="K1" s="30" t="s">
        <v>35</v>
      </c>
      <c r="L1" s="30"/>
      <c r="M1" s="30"/>
      <c r="N1" s="30"/>
      <c r="O1" s="30"/>
      <c r="P1" s="30"/>
    </row>
    <row r="2" spans="1:16" s="18" customFormat="1" ht="21.75" customHeight="1" thickBo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8.25">
      <c r="A3" s="27" t="s">
        <v>0</v>
      </c>
      <c r="B3" s="10"/>
      <c r="C3" s="11"/>
      <c r="D3" s="12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4" t="s">
        <v>13</v>
      </c>
    </row>
    <row r="4" spans="1:16" ht="25.5">
      <c r="A4" s="24">
        <v>1</v>
      </c>
      <c r="B4" s="15" t="s">
        <v>32</v>
      </c>
      <c r="C4" s="8" t="s">
        <v>31</v>
      </c>
      <c r="D4" s="3" t="s">
        <v>33</v>
      </c>
      <c r="E4" s="9">
        <v>1049.6</v>
      </c>
      <c r="F4" s="9">
        <v>1038.6</v>
      </c>
      <c r="G4" s="9">
        <v>1028.8</v>
      </c>
      <c r="H4" s="9">
        <v>1021.5</v>
      </c>
      <c r="I4" s="9">
        <v>1014.2</v>
      </c>
      <c r="J4" s="9">
        <v>1009</v>
      </c>
      <c r="K4" s="9">
        <v>1005.4</v>
      </c>
      <c r="L4" s="19">
        <v>1004</v>
      </c>
      <c r="M4" s="19">
        <v>1001.8</v>
      </c>
      <c r="N4" s="19">
        <v>1004.6</v>
      </c>
      <c r="O4" s="19">
        <v>1004.8</v>
      </c>
      <c r="P4" s="19">
        <v>1004.4</v>
      </c>
    </row>
    <row r="5" spans="1:16" ht="25.5">
      <c r="A5" s="25">
        <v>2</v>
      </c>
      <c r="B5" s="6"/>
      <c r="C5" s="4" t="s">
        <v>14</v>
      </c>
      <c r="D5" s="3" t="s">
        <v>33</v>
      </c>
      <c r="E5" s="16">
        <v>0.991</v>
      </c>
      <c r="F5" s="16">
        <f aca="true" t="shared" si="0" ref="F5:P5">F4/E4</f>
        <v>0.9895198170731707</v>
      </c>
      <c r="G5" s="16">
        <f t="shared" si="0"/>
        <v>0.9905642210668207</v>
      </c>
      <c r="H5" s="16">
        <f t="shared" si="0"/>
        <v>0.9929043545878694</v>
      </c>
      <c r="I5" s="16">
        <f t="shared" si="0"/>
        <v>0.99285364659814</v>
      </c>
      <c r="J5" s="16">
        <f t="shared" si="0"/>
        <v>0.9948728061526326</v>
      </c>
      <c r="K5" s="16">
        <f t="shared" si="0"/>
        <v>0.996432111000991</v>
      </c>
      <c r="L5" s="16">
        <f t="shared" si="0"/>
        <v>0.9986075193952656</v>
      </c>
      <c r="M5" s="16">
        <f t="shared" si="0"/>
        <v>0.997808764940239</v>
      </c>
      <c r="N5" s="16">
        <f t="shared" si="0"/>
        <v>1.0027949690556999</v>
      </c>
      <c r="O5" s="16">
        <f t="shared" si="0"/>
        <v>1.0001990842126218</v>
      </c>
      <c r="P5" s="16">
        <f t="shared" si="0"/>
        <v>0.9996019108280255</v>
      </c>
    </row>
    <row r="6" spans="1:16" ht="30" customHeight="1">
      <c r="A6" s="25">
        <v>3</v>
      </c>
      <c r="B6" s="5" t="s">
        <v>15</v>
      </c>
      <c r="C6" s="8" t="s">
        <v>31</v>
      </c>
      <c r="D6" s="3" t="s">
        <v>33</v>
      </c>
      <c r="E6" s="3">
        <v>783.4</v>
      </c>
      <c r="F6" s="3">
        <v>777.8</v>
      </c>
      <c r="G6" s="3">
        <v>773</v>
      </c>
      <c r="H6" s="3">
        <v>770</v>
      </c>
      <c r="I6" s="3">
        <v>769</v>
      </c>
      <c r="J6" s="3">
        <v>767.2</v>
      </c>
      <c r="K6" s="17">
        <f>0.763*K4</f>
        <v>767.1202</v>
      </c>
      <c r="L6" s="17">
        <f>0.763*L4</f>
        <v>766.052</v>
      </c>
      <c r="M6" s="17">
        <f>0.765*M4</f>
        <v>766.377</v>
      </c>
      <c r="N6" s="17">
        <f>0.768*N4</f>
        <v>771.5328000000001</v>
      </c>
      <c r="O6" s="17">
        <f>0.77*O4</f>
        <v>773.696</v>
      </c>
      <c r="P6" s="17">
        <f>0.773*P4</f>
        <v>776.4012</v>
      </c>
    </row>
    <row r="7" spans="1:16" ht="25.5">
      <c r="A7" s="25">
        <v>4</v>
      </c>
      <c r="B7" s="6"/>
      <c r="C7" s="4" t="s">
        <v>14</v>
      </c>
      <c r="D7" s="3" t="s">
        <v>33</v>
      </c>
      <c r="E7" s="16">
        <v>0.991</v>
      </c>
      <c r="F7" s="16">
        <f>F6/E6</f>
        <v>0.9928516721981108</v>
      </c>
      <c r="G7" s="16">
        <f aca="true" t="shared" si="1" ref="G7:P7">G6/F6</f>
        <v>0.9938287477500644</v>
      </c>
      <c r="H7" s="16">
        <f t="shared" si="1"/>
        <v>0.9961190168175937</v>
      </c>
      <c r="I7" s="16">
        <f t="shared" si="1"/>
        <v>0.9987012987012988</v>
      </c>
      <c r="J7" s="16">
        <f t="shared" si="1"/>
        <v>0.9976592977893368</v>
      </c>
      <c r="K7" s="16">
        <v>0.9977</v>
      </c>
      <c r="L7" s="16">
        <f t="shared" si="1"/>
        <v>0.9986075193952657</v>
      </c>
      <c r="M7" s="16">
        <f t="shared" si="1"/>
        <v>1.000424253183857</v>
      </c>
      <c r="N7" s="16">
        <f t="shared" si="1"/>
        <v>1.0067274983461143</v>
      </c>
      <c r="O7" s="16">
        <f t="shared" si="1"/>
        <v>1.002803769327759</v>
      </c>
      <c r="P7" s="16">
        <f t="shared" si="1"/>
        <v>1.0034964637273553</v>
      </c>
    </row>
    <row r="8" spans="1:16" ht="27.75" customHeight="1">
      <c r="A8" s="25">
        <v>5</v>
      </c>
      <c r="B8" s="7" t="s">
        <v>16</v>
      </c>
      <c r="C8" s="8" t="s">
        <v>31</v>
      </c>
      <c r="D8" s="3" t="s">
        <v>33</v>
      </c>
      <c r="E8" s="3">
        <v>266.2</v>
      </c>
      <c r="F8" s="3">
        <v>260.8</v>
      </c>
      <c r="G8" s="3">
        <v>255.8</v>
      </c>
      <c r="H8" s="3">
        <v>251.5</v>
      </c>
      <c r="I8" s="3">
        <v>245.2</v>
      </c>
      <c r="J8" s="3">
        <v>241.8</v>
      </c>
      <c r="K8" s="17">
        <f aca="true" t="shared" si="2" ref="K8:P8">K4-K6</f>
        <v>238.27980000000002</v>
      </c>
      <c r="L8" s="17">
        <f t="shared" si="2"/>
        <v>237.94799999999998</v>
      </c>
      <c r="M8" s="17">
        <f t="shared" si="2"/>
        <v>235.423</v>
      </c>
      <c r="N8" s="17">
        <f t="shared" si="2"/>
        <v>233.06719999999996</v>
      </c>
      <c r="O8" s="17">
        <f t="shared" si="2"/>
        <v>231.10399999999993</v>
      </c>
      <c r="P8" s="17">
        <f t="shared" si="2"/>
        <v>227.99879999999996</v>
      </c>
    </row>
    <row r="9" spans="1:16" ht="25.5">
      <c r="A9" s="25">
        <v>6</v>
      </c>
      <c r="B9" s="6"/>
      <c r="C9" s="4" t="s">
        <v>17</v>
      </c>
      <c r="D9" s="3" t="s">
        <v>33</v>
      </c>
      <c r="E9" s="16">
        <v>0.991</v>
      </c>
      <c r="F9" s="16">
        <f aca="true" t="shared" si="3" ref="F9:P9">F8/E8</f>
        <v>0.9797145003756574</v>
      </c>
      <c r="G9" s="16">
        <f t="shared" si="3"/>
        <v>0.9808282208588958</v>
      </c>
      <c r="H9" s="16">
        <f t="shared" si="3"/>
        <v>0.9831899921813917</v>
      </c>
      <c r="I9" s="16">
        <f t="shared" si="3"/>
        <v>0.9749502982107355</v>
      </c>
      <c r="J9" s="16">
        <f t="shared" si="3"/>
        <v>0.9861337683523655</v>
      </c>
      <c r="K9" s="16">
        <f t="shared" si="3"/>
        <v>0.9854416873449132</v>
      </c>
      <c r="L9" s="16">
        <f t="shared" si="3"/>
        <v>0.9986075193952654</v>
      </c>
      <c r="M9" s="16">
        <f t="shared" si="3"/>
        <v>0.9893884378099418</v>
      </c>
      <c r="N9" s="16">
        <f t="shared" si="3"/>
        <v>0.9899933311528608</v>
      </c>
      <c r="O9" s="16">
        <f t="shared" si="3"/>
        <v>0.9915766783142371</v>
      </c>
      <c r="P9" s="16">
        <f t="shared" si="3"/>
        <v>0.9865636250346166</v>
      </c>
    </row>
    <row r="10" spans="1:17" ht="38.25">
      <c r="A10" s="25">
        <v>7</v>
      </c>
      <c r="B10" s="5" t="s">
        <v>18</v>
      </c>
      <c r="C10" s="8" t="s">
        <v>31</v>
      </c>
      <c r="D10" s="3" t="s">
        <v>33</v>
      </c>
      <c r="E10" s="17">
        <v>178.824</v>
      </c>
      <c r="F10" s="17">
        <v>169.781</v>
      </c>
      <c r="G10" s="17">
        <v>161.032</v>
      </c>
      <c r="H10" s="17">
        <v>154.442</v>
      </c>
      <c r="I10" s="17">
        <v>148.869</v>
      </c>
      <c r="J10" s="17">
        <v>144.476</v>
      </c>
      <c r="K10" s="17">
        <f aca="true" t="shared" si="4" ref="K10:P10">K4*K11</f>
        <v>142.95512566897918</v>
      </c>
      <c r="L10" s="17">
        <f t="shared" si="4"/>
        <v>142.75606342913775</v>
      </c>
      <c r="M10" s="17">
        <f t="shared" si="4"/>
        <v>142.44325133795834</v>
      </c>
      <c r="N10" s="17">
        <f t="shared" si="4"/>
        <v>144.85057581764121</v>
      </c>
      <c r="O10" s="17">
        <f t="shared" si="4"/>
        <v>146.8890132804757</v>
      </c>
      <c r="P10" s="17">
        <f t="shared" si="4"/>
        <v>148.6512</v>
      </c>
      <c r="Q10" s="20"/>
    </row>
    <row r="11" spans="1:16" ht="38.25">
      <c r="A11" s="25">
        <v>8</v>
      </c>
      <c r="B11" s="6"/>
      <c r="C11" s="4" t="s">
        <v>19</v>
      </c>
      <c r="D11" s="3" t="s">
        <v>33</v>
      </c>
      <c r="E11" s="16">
        <f aca="true" t="shared" si="5" ref="E11:J11">E10/E4</f>
        <v>0.17037347560975613</v>
      </c>
      <c r="F11" s="16">
        <f t="shared" si="5"/>
        <v>0.16347101867899097</v>
      </c>
      <c r="G11" s="16">
        <f t="shared" si="5"/>
        <v>0.15652410575427683</v>
      </c>
      <c r="H11" s="16">
        <f t="shared" si="5"/>
        <v>0.15119138521781694</v>
      </c>
      <c r="I11" s="16">
        <f t="shared" si="5"/>
        <v>0.14678465785841055</v>
      </c>
      <c r="J11" s="16">
        <f t="shared" si="5"/>
        <v>0.14318731417244795</v>
      </c>
      <c r="K11" s="16">
        <f>J11-0.001</f>
        <v>0.14218731417244795</v>
      </c>
      <c r="L11" s="16">
        <f>K11-0</f>
        <v>0.14218731417244795</v>
      </c>
      <c r="M11" s="16">
        <f>L11-0</f>
        <v>0.14218731417244795</v>
      </c>
      <c r="N11" s="16">
        <f>M11+0.002</f>
        <v>0.14418731417244796</v>
      </c>
      <c r="O11" s="16">
        <f>N11+0.002</f>
        <v>0.14618731417244796</v>
      </c>
      <c r="P11" s="16">
        <v>0.148</v>
      </c>
    </row>
    <row r="12" spans="1:16" ht="28.5" customHeight="1">
      <c r="A12" s="25">
        <v>9</v>
      </c>
      <c r="B12" s="5" t="s">
        <v>20</v>
      </c>
      <c r="C12" s="8" t="s">
        <v>31</v>
      </c>
      <c r="D12" s="3" t="s">
        <v>33</v>
      </c>
      <c r="E12" s="17">
        <v>623.198</v>
      </c>
      <c r="F12" s="17">
        <v>622.895</v>
      </c>
      <c r="G12" s="17">
        <v>625.859</v>
      </c>
      <c r="H12" s="17">
        <v>626.844</v>
      </c>
      <c r="I12" s="17">
        <v>626.999</v>
      </c>
      <c r="J12" s="17">
        <v>625.301</v>
      </c>
      <c r="K12" s="17">
        <f aca="true" t="shared" si="6" ref="K12:P12">K4*K13</f>
        <v>623.348</v>
      </c>
      <c r="L12" s="17">
        <f t="shared" si="6"/>
        <v>621.476</v>
      </c>
      <c r="M12" s="17">
        <f t="shared" si="6"/>
        <v>619.1124</v>
      </c>
      <c r="N12" s="17">
        <f t="shared" si="6"/>
        <v>614.8152</v>
      </c>
      <c r="O12" s="17">
        <f t="shared" si="6"/>
        <v>610.9183999999999</v>
      </c>
      <c r="P12" s="17">
        <f t="shared" si="6"/>
        <v>604.6487999999999</v>
      </c>
    </row>
    <row r="13" spans="1:16" ht="38.25">
      <c r="A13" s="25">
        <v>10</v>
      </c>
      <c r="B13" s="6"/>
      <c r="C13" s="4" t="s">
        <v>19</v>
      </c>
      <c r="D13" s="3" t="s">
        <v>33</v>
      </c>
      <c r="E13" s="16">
        <f aca="true" t="shared" si="7" ref="E13:J13">E12/E4</f>
        <v>0.5937480945121951</v>
      </c>
      <c r="F13" s="16">
        <f t="shared" si="7"/>
        <v>0.5997448488349701</v>
      </c>
      <c r="G13" s="16">
        <f t="shared" si="7"/>
        <v>0.6083388413685848</v>
      </c>
      <c r="H13" s="16">
        <f t="shared" si="7"/>
        <v>0.6136505139500734</v>
      </c>
      <c r="I13" s="16">
        <f t="shared" si="7"/>
        <v>0.6182202721356734</v>
      </c>
      <c r="J13" s="16">
        <f t="shared" si="7"/>
        <v>0.6197234886025769</v>
      </c>
      <c r="K13" s="16">
        <v>0.62</v>
      </c>
      <c r="L13" s="16">
        <v>0.619</v>
      </c>
      <c r="M13" s="16">
        <v>0.618</v>
      </c>
      <c r="N13" s="16">
        <v>0.612</v>
      </c>
      <c r="O13" s="16">
        <v>0.608</v>
      </c>
      <c r="P13" s="16">
        <v>0.602</v>
      </c>
    </row>
    <row r="14" spans="1:16" ht="30.75" customHeight="1">
      <c r="A14" s="25">
        <v>11</v>
      </c>
      <c r="B14" s="5" t="s">
        <v>21</v>
      </c>
      <c r="C14" s="8" t="s">
        <v>31</v>
      </c>
      <c r="D14" s="3" t="s">
        <v>33</v>
      </c>
      <c r="E14" s="17">
        <v>247.592</v>
      </c>
      <c r="F14" s="17">
        <v>245.938</v>
      </c>
      <c r="G14" s="17">
        <v>241.938</v>
      </c>
      <c r="H14" s="17">
        <v>240.217</v>
      </c>
      <c r="I14" s="17">
        <v>238.375</v>
      </c>
      <c r="J14" s="17">
        <v>239.191</v>
      </c>
      <c r="K14" s="17">
        <f aca="true" t="shared" si="8" ref="K14:P14">K4*K15</f>
        <v>239.09687433102087</v>
      </c>
      <c r="L14" s="17">
        <f t="shared" si="8"/>
        <v>239.7679365708623</v>
      </c>
      <c r="M14" s="17">
        <f t="shared" si="8"/>
        <v>240.2443486620417</v>
      </c>
      <c r="N14" s="17">
        <f t="shared" si="8"/>
        <v>244.93422418235886</v>
      </c>
      <c r="O14" s="17">
        <f t="shared" si="8"/>
        <v>246.99258671952435</v>
      </c>
      <c r="P14" s="17">
        <f t="shared" si="8"/>
        <v>251.1</v>
      </c>
    </row>
    <row r="15" spans="1:16" ht="38.25">
      <c r="A15" s="25">
        <v>12</v>
      </c>
      <c r="B15" s="6"/>
      <c r="C15" s="4" t="s">
        <v>19</v>
      </c>
      <c r="D15" s="3" t="s">
        <v>33</v>
      </c>
      <c r="E15" s="16">
        <f aca="true" t="shared" si="9" ref="E15:J15">E14/E4</f>
        <v>0.23589176829268296</v>
      </c>
      <c r="F15" s="16">
        <f t="shared" si="9"/>
        <v>0.23679761217022915</v>
      </c>
      <c r="G15" s="16">
        <f t="shared" si="9"/>
        <v>0.23516524105754277</v>
      </c>
      <c r="H15" s="16">
        <f t="shared" si="9"/>
        <v>0.23516103768967206</v>
      </c>
      <c r="I15" s="16">
        <f t="shared" si="9"/>
        <v>0.23503746795503844</v>
      </c>
      <c r="J15" s="16">
        <f t="shared" si="9"/>
        <v>0.23705748265609514</v>
      </c>
      <c r="K15" s="16">
        <f aca="true" t="shared" si="10" ref="K15:P15">1-K11-K13</f>
        <v>0.2378126858275521</v>
      </c>
      <c r="L15" s="16">
        <f t="shared" si="10"/>
        <v>0.2388126858275521</v>
      </c>
      <c r="M15" s="16">
        <f t="shared" si="10"/>
        <v>0.2398126858275521</v>
      </c>
      <c r="N15" s="16">
        <f t="shared" si="10"/>
        <v>0.2438126858275521</v>
      </c>
      <c r="O15" s="16">
        <f t="shared" si="10"/>
        <v>0.2458126858275521</v>
      </c>
      <c r="P15" s="16">
        <f t="shared" si="10"/>
        <v>0.25</v>
      </c>
    </row>
    <row r="16" spans="1:16" ht="25.5">
      <c r="A16" s="25">
        <v>13</v>
      </c>
      <c r="B16" s="5" t="s">
        <v>22</v>
      </c>
      <c r="C16" s="8" t="s">
        <v>31</v>
      </c>
      <c r="D16" s="3" t="s">
        <v>33</v>
      </c>
      <c r="E16" s="22">
        <f>E17+E18</f>
        <v>-9.901</v>
      </c>
      <c r="F16" s="22">
        <f aca="true" t="shared" si="11" ref="F16:P16">F17+F18</f>
        <v>-10.661</v>
      </c>
      <c r="G16" s="22">
        <f t="shared" si="11"/>
        <v>-11.286</v>
      </c>
      <c r="H16" s="22">
        <f t="shared" si="11"/>
        <v>-9.155</v>
      </c>
      <c r="I16" s="22">
        <f t="shared" si="11"/>
        <v>-7.885</v>
      </c>
      <c r="J16" s="22">
        <f t="shared" si="11"/>
        <v>-6.277000000000003</v>
      </c>
      <c r="K16" s="22">
        <f t="shared" si="11"/>
        <v>-4.376367614879648</v>
      </c>
      <c r="L16" s="22">
        <f t="shared" si="11"/>
        <v>-2.4900398406374507</v>
      </c>
      <c r="M16" s="22">
        <f t="shared" si="11"/>
        <v>-1.696945498103414</v>
      </c>
      <c r="N16" s="22">
        <f t="shared" si="11"/>
        <v>0.19908421262193876</v>
      </c>
      <c r="O16" s="22">
        <f t="shared" si="11"/>
        <v>0.20000000000000195</v>
      </c>
      <c r="P16" s="22">
        <f t="shared" si="11"/>
        <v>-0.3999999999999986</v>
      </c>
    </row>
    <row r="17" spans="1:16" ht="27.75" customHeight="1">
      <c r="A17" s="25">
        <v>14</v>
      </c>
      <c r="B17" s="5" t="s">
        <v>23</v>
      </c>
      <c r="C17" s="8" t="s">
        <v>31</v>
      </c>
      <c r="D17" s="3" t="s">
        <v>33</v>
      </c>
      <c r="E17" s="17">
        <v>-10.9</v>
      </c>
      <c r="F17" s="17">
        <v>-10.9</v>
      </c>
      <c r="G17" s="17">
        <v>-10.7</v>
      </c>
      <c r="H17" s="17">
        <v>-9.7</v>
      </c>
      <c r="I17" s="17">
        <v>-10.546</v>
      </c>
      <c r="J17" s="17">
        <v>-8.589000000000002</v>
      </c>
      <c r="K17" s="17">
        <v>-7.857569126715733</v>
      </c>
      <c r="L17" s="17">
        <v>-6.9721115537848615</v>
      </c>
      <c r="M17" s="17">
        <v>-6.787781992413656</v>
      </c>
      <c r="N17" s="17">
        <v>-6.370694803902049</v>
      </c>
      <c r="O17" s="17">
        <v>-5.8</v>
      </c>
      <c r="P17" s="17">
        <v>-5.4</v>
      </c>
    </row>
    <row r="18" spans="1:16" ht="27.75" customHeight="1">
      <c r="A18" s="25">
        <v>15</v>
      </c>
      <c r="B18" s="5" t="s">
        <v>24</v>
      </c>
      <c r="C18" s="8" t="s">
        <v>31</v>
      </c>
      <c r="D18" s="3" t="s">
        <v>33</v>
      </c>
      <c r="E18" s="17">
        <f aca="true" t="shared" si="12" ref="E18:P18">E19-E20</f>
        <v>0.9990000000000006</v>
      </c>
      <c r="F18" s="17">
        <f t="shared" si="12"/>
        <v>0.23900000000000077</v>
      </c>
      <c r="G18" s="17">
        <f t="shared" si="12"/>
        <v>-0.5860000000000003</v>
      </c>
      <c r="H18" s="17">
        <f t="shared" si="12"/>
        <v>0.5449999999999999</v>
      </c>
      <c r="I18" s="17">
        <f t="shared" si="12"/>
        <v>2.6609999999999996</v>
      </c>
      <c r="J18" s="17">
        <f t="shared" si="12"/>
        <v>2.3119999999999994</v>
      </c>
      <c r="K18" s="17">
        <f t="shared" si="12"/>
        <v>3.481201511836085</v>
      </c>
      <c r="L18" s="17">
        <f t="shared" si="12"/>
        <v>4.482071713147411</v>
      </c>
      <c r="M18" s="17">
        <f t="shared" si="12"/>
        <v>5.090836494310242</v>
      </c>
      <c r="N18" s="17">
        <f t="shared" si="12"/>
        <v>6.569779016523988</v>
      </c>
      <c r="O18" s="17">
        <f t="shared" si="12"/>
        <v>6.000000000000002</v>
      </c>
      <c r="P18" s="17">
        <f t="shared" si="12"/>
        <v>5.000000000000002</v>
      </c>
    </row>
    <row r="19" spans="1:16" ht="26.25" customHeight="1">
      <c r="A19" s="25">
        <v>16</v>
      </c>
      <c r="B19" s="5" t="s">
        <v>25</v>
      </c>
      <c r="C19" s="8" t="s">
        <v>31</v>
      </c>
      <c r="D19" s="3" t="s">
        <v>33</v>
      </c>
      <c r="E19" s="17">
        <v>16.281</v>
      </c>
      <c r="F19" s="17">
        <v>14.678</v>
      </c>
      <c r="G19" s="17">
        <v>14.558</v>
      </c>
      <c r="H19" s="17">
        <v>14.925</v>
      </c>
      <c r="I19" s="17">
        <v>15.377</v>
      </c>
      <c r="J19" s="17">
        <v>14.714</v>
      </c>
      <c r="K19" s="17">
        <v>18.101</v>
      </c>
      <c r="L19" s="17">
        <v>17.658</v>
      </c>
      <c r="M19" s="17">
        <v>18.412</v>
      </c>
      <c r="N19" s="17">
        <v>18.202</v>
      </c>
      <c r="O19" s="17">
        <v>18.1</v>
      </c>
      <c r="P19" s="17">
        <v>20.1</v>
      </c>
    </row>
    <row r="20" spans="1:16" ht="27.75" customHeight="1">
      <c r="A20" s="25">
        <v>17</v>
      </c>
      <c r="B20" s="5" t="s">
        <v>26</v>
      </c>
      <c r="C20" s="8" t="s">
        <v>31</v>
      </c>
      <c r="D20" s="3" t="s">
        <v>33</v>
      </c>
      <c r="E20" s="17">
        <v>15.281999999999998</v>
      </c>
      <c r="F20" s="17">
        <v>14.439</v>
      </c>
      <c r="G20" s="17">
        <v>15.144</v>
      </c>
      <c r="H20" s="17">
        <v>14.38</v>
      </c>
      <c r="I20" s="17">
        <v>12.716000000000001</v>
      </c>
      <c r="J20" s="17">
        <v>12.402000000000001</v>
      </c>
      <c r="K20" s="17">
        <v>14.619798488163914</v>
      </c>
      <c r="L20" s="17">
        <v>13.17592828685259</v>
      </c>
      <c r="M20" s="17">
        <v>13.321163505689757</v>
      </c>
      <c r="N20" s="17">
        <v>11.632220983476014</v>
      </c>
      <c r="O20" s="17">
        <v>12.1</v>
      </c>
      <c r="P20" s="17">
        <v>15.1</v>
      </c>
    </row>
    <row r="21" spans="1:16" ht="25.5">
      <c r="A21" s="25">
        <v>18</v>
      </c>
      <c r="B21" s="5" t="s">
        <v>27</v>
      </c>
      <c r="C21" s="4" t="s">
        <v>28</v>
      </c>
      <c r="D21" s="3" t="s">
        <v>33</v>
      </c>
      <c r="E21" s="3">
        <v>39.5</v>
      </c>
      <c r="F21" s="3">
        <v>39.6</v>
      </c>
      <c r="G21" s="3">
        <v>39.8</v>
      </c>
      <c r="H21" s="3">
        <v>40.6</v>
      </c>
      <c r="I21" s="17">
        <f aca="true" t="shared" si="13" ref="I21:P23">H21*1.01</f>
        <v>41.006</v>
      </c>
      <c r="J21" s="17">
        <f t="shared" si="13"/>
        <v>41.41606</v>
      </c>
      <c r="K21" s="17">
        <f t="shared" si="13"/>
        <v>41.830220600000004</v>
      </c>
      <c r="L21" s="17">
        <f t="shared" si="13"/>
        <v>42.248522806000004</v>
      </c>
      <c r="M21" s="17">
        <f t="shared" si="13"/>
        <v>42.67100803406</v>
      </c>
      <c r="N21" s="17">
        <f t="shared" si="13"/>
        <v>43.0977181144006</v>
      </c>
      <c r="O21" s="17">
        <f t="shared" si="13"/>
        <v>43.52869529554461</v>
      </c>
      <c r="P21" s="17">
        <f t="shared" si="13"/>
        <v>43.96398224850005</v>
      </c>
    </row>
    <row r="22" spans="1:16" ht="12.75">
      <c r="A22" s="25">
        <v>19</v>
      </c>
      <c r="B22" s="5" t="s">
        <v>29</v>
      </c>
      <c r="C22" s="4" t="s">
        <v>28</v>
      </c>
      <c r="D22" s="3" t="s">
        <v>33</v>
      </c>
      <c r="E22" s="3">
        <v>38.5</v>
      </c>
      <c r="F22" s="3">
        <v>38.7</v>
      </c>
      <c r="G22" s="3">
        <v>39.2</v>
      </c>
      <c r="H22" s="3">
        <v>40.1</v>
      </c>
      <c r="I22" s="17">
        <f t="shared" si="13"/>
        <v>40.501000000000005</v>
      </c>
      <c r="J22" s="17">
        <f t="shared" si="13"/>
        <v>40.90601</v>
      </c>
      <c r="K22" s="17">
        <f t="shared" si="13"/>
        <v>41.3150701</v>
      </c>
      <c r="L22" s="17">
        <f t="shared" si="13"/>
        <v>41.728220801</v>
      </c>
      <c r="M22" s="17">
        <f t="shared" si="13"/>
        <v>42.14550300901</v>
      </c>
      <c r="N22" s="17">
        <f t="shared" si="13"/>
        <v>42.5669580391001</v>
      </c>
      <c r="O22" s="17">
        <f t="shared" si="13"/>
        <v>42.9926276194911</v>
      </c>
      <c r="P22" s="17">
        <f t="shared" si="13"/>
        <v>43.422553895686015</v>
      </c>
    </row>
    <row r="23" spans="1:16" ht="12.75">
      <c r="A23" s="25">
        <v>20</v>
      </c>
      <c r="B23" s="5" t="s">
        <v>30</v>
      </c>
      <c r="C23" s="4" t="s">
        <v>28</v>
      </c>
      <c r="D23" s="3" t="s">
        <v>33</v>
      </c>
      <c r="E23" s="3">
        <v>39.5</v>
      </c>
      <c r="F23" s="3">
        <v>39.9</v>
      </c>
      <c r="G23" s="3">
        <v>40.3</v>
      </c>
      <c r="H23" s="3">
        <v>41.2</v>
      </c>
      <c r="I23" s="17">
        <f t="shared" si="13"/>
        <v>41.612</v>
      </c>
      <c r="J23" s="17">
        <f t="shared" si="13"/>
        <v>42.02812</v>
      </c>
      <c r="K23" s="17">
        <f t="shared" si="13"/>
        <v>42.4484012</v>
      </c>
      <c r="L23" s="17">
        <f t="shared" si="13"/>
        <v>42.872885212</v>
      </c>
      <c r="M23" s="17">
        <f t="shared" si="13"/>
        <v>43.30161406412</v>
      </c>
      <c r="N23" s="17">
        <f t="shared" si="13"/>
        <v>43.7346302047612</v>
      </c>
      <c r="O23" s="17">
        <f t="shared" si="13"/>
        <v>44.17197650680882</v>
      </c>
      <c r="P23" s="17">
        <f t="shared" si="13"/>
        <v>44.613696271876904</v>
      </c>
    </row>
    <row r="24" ht="12.75">
      <c r="K24" s="28" t="s">
        <v>36</v>
      </c>
    </row>
  </sheetData>
  <mergeCells count="2">
    <mergeCell ref="A2:P2"/>
    <mergeCell ref="K1:P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Ulther Lightbringen</dc:creator>
  <cp:keywords/>
  <dc:description/>
  <cp:lastModifiedBy>kalashnikova</cp:lastModifiedBy>
  <cp:lastPrinted>2007-10-01T13:55:31Z</cp:lastPrinted>
  <dcterms:created xsi:type="dcterms:W3CDTF">2006-08-03T10:30:29Z</dcterms:created>
  <dcterms:modified xsi:type="dcterms:W3CDTF">2007-10-29T12:33:26Z</dcterms:modified>
  <cp:category/>
  <cp:version/>
  <cp:contentType/>
  <cp:contentStatus/>
</cp:coreProperties>
</file>